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autoCompressPictures="0"/>
  <bookViews>
    <workbookView xWindow="120" yWindow="140" windowWidth="24860" windowHeight="16920"/>
  </bookViews>
  <sheets>
    <sheet name="Bilan" sheetId="1" r:id="rId1"/>
    <sheet name="Stat Expo" sheetId="2" r:id="rId2"/>
    <sheet name="Stat Bilan Expo" sheetId="3" r:id="rId3"/>
  </sheets>
  <definedNames>
    <definedName name="_xlnm.Print_Titles" localSheetId="0">Bilan!$1:$5</definedName>
    <definedName name="_xlnm.Print_Titles" localSheetId="2">'Stat Bilan Expo'!$1:$5</definedName>
    <definedName name="_xlnm.Print_Titles" localSheetId="1">'Stat Expo'!$1:$5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3" l="1"/>
  <c r="H20" i="3"/>
  <c r="H19" i="3"/>
  <c r="H18" i="3"/>
  <c r="H17" i="3"/>
  <c r="H16" i="3"/>
  <c r="H15" i="3"/>
  <c r="H14" i="3"/>
  <c r="H13" i="3"/>
  <c r="H12" i="3"/>
  <c r="H11" i="3"/>
  <c r="H73" i="2"/>
  <c r="H72" i="2"/>
  <c r="H71" i="2"/>
  <c r="H70" i="2"/>
  <c r="H69" i="2"/>
  <c r="H68" i="2"/>
  <c r="H67" i="2"/>
  <c r="H66" i="2"/>
  <c r="H65" i="2"/>
  <c r="H64" i="2"/>
  <c r="H63" i="2"/>
  <c r="F59" i="2"/>
  <c r="F58" i="2"/>
  <c r="F57" i="2"/>
  <c r="F55" i="2"/>
  <c r="F54" i="2"/>
  <c r="F53" i="2"/>
  <c r="F52" i="2"/>
  <c r="F51" i="2"/>
  <c r="F50" i="2"/>
  <c r="F49" i="2"/>
  <c r="G45" i="2"/>
  <c r="G44" i="2"/>
  <c r="G43" i="2"/>
  <c r="G42" i="2"/>
  <c r="G41" i="2"/>
  <c r="G40" i="2"/>
  <c r="G39" i="2"/>
  <c r="G38" i="2"/>
  <c r="G37" i="2"/>
  <c r="G36" i="2"/>
  <c r="G35" i="2"/>
  <c r="E18" i="2"/>
  <c r="E17" i="2"/>
  <c r="E16" i="2"/>
  <c r="E15" i="2"/>
  <c r="E14" i="2"/>
  <c r="E13" i="2"/>
  <c r="E12" i="2"/>
  <c r="E11" i="2"/>
  <c r="E10" i="2"/>
  <c r="E9" i="2"/>
  <c r="E8" i="2"/>
  <c r="E13" i="1"/>
  <c r="E19" i="1"/>
  <c r="E20" i="1"/>
  <c r="G45" i="1"/>
  <c r="H35" i="1"/>
  <c r="G39" i="1"/>
  <c r="G40" i="1"/>
  <c r="H41" i="1"/>
  <c r="G43" i="1"/>
  <c r="G44" i="1"/>
  <c r="H46" i="1"/>
  <c r="C48" i="1"/>
</calcChain>
</file>

<file path=xl/sharedStrings.xml><?xml version="1.0" encoding="utf-8"?>
<sst xmlns="http://schemas.openxmlformats.org/spreadsheetml/2006/main" count="98" uniqueCount="77">
  <si>
    <t>D. Bouillet</t>
  </si>
  <si>
    <t>Le trésorier,</t>
  </si>
  <si>
    <t>Yenne le 26.10.2018</t>
  </si>
  <si>
    <t>Bénéfice</t>
  </si>
  <si>
    <t>Résultat final</t>
  </si>
  <si>
    <t>Divers</t>
  </si>
  <si>
    <t>Repas/ Buvette</t>
  </si>
  <si>
    <t>Publicité</t>
  </si>
  <si>
    <t>Véterinaire</t>
  </si>
  <si>
    <t>Dépenses</t>
  </si>
  <si>
    <t>Vte diverses (stands)</t>
  </si>
  <si>
    <t>Bourse Oiseaux</t>
  </si>
  <si>
    <t>Entrées</t>
  </si>
  <si>
    <t>Recettes</t>
  </si>
  <si>
    <t>SYNTHESE</t>
  </si>
  <si>
    <t>Transport camion(200)</t>
  </si>
  <si>
    <t>Pinces pour bracelets, fil fer(sur 3 ans) 2° année</t>
  </si>
  <si>
    <t>Vente diverses (stands)</t>
  </si>
  <si>
    <t>Bracelets nylon (sur 3 ans) 2° année (152.72€)</t>
  </si>
  <si>
    <t>Boni au Club (10 %)</t>
  </si>
  <si>
    <t>Reversements aux membres du club</t>
  </si>
  <si>
    <t>Total des ventes d'oiseaux</t>
  </si>
  <si>
    <t>Flyers et affichettes</t>
  </si>
  <si>
    <t>Location Salle</t>
  </si>
  <si>
    <t>Total</t>
  </si>
  <si>
    <t>Nourriture</t>
  </si>
  <si>
    <t>Coût des Repas</t>
  </si>
  <si>
    <t>Coût Vernissage</t>
  </si>
  <si>
    <t>Coût Casse-croute</t>
  </si>
  <si>
    <t>Vente Repas</t>
  </si>
  <si>
    <t>Buvette</t>
  </si>
  <si>
    <t>Dépenses Buvette</t>
  </si>
  <si>
    <t>Recettes buvette</t>
  </si>
  <si>
    <t>Buvette/Repas</t>
  </si>
  <si>
    <t>Tous tarifs</t>
  </si>
  <si>
    <t>Montant</t>
  </si>
  <si>
    <t>Nbre</t>
  </si>
  <si>
    <t>BILAN  DE  L'EXPOSITION  2018</t>
  </si>
  <si>
    <t>73230  BARBY</t>
  </si>
  <si>
    <t>Mairie de Barby</t>
  </si>
  <si>
    <t>O.C.S.  Oiseaux Club de Savoie</t>
  </si>
  <si>
    <t>Statistiques Exposition OCS</t>
  </si>
  <si>
    <t>Plein tarif</t>
  </si>
  <si>
    <t>Demi-tarif</t>
  </si>
  <si>
    <t>Invitations</t>
  </si>
  <si>
    <t>Nature</t>
  </si>
  <si>
    <t>Coût</t>
  </si>
  <si>
    <t>Flyers + Annonces</t>
  </si>
  <si>
    <t>Flyers (Peugeot)+Annonce+imprimeur</t>
  </si>
  <si>
    <t>Flyers (sponsor Peugeot)</t>
  </si>
  <si>
    <t>Flyers (sponsor Adélices)</t>
  </si>
  <si>
    <t>Flyers (photocopies)</t>
  </si>
  <si>
    <t xml:space="preserve">Flyers </t>
  </si>
  <si>
    <t>Flyers</t>
  </si>
  <si>
    <t>Buvette / Repas</t>
  </si>
  <si>
    <t>Recette buvette</t>
  </si>
  <si>
    <t>Vente repas</t>
  </si>
  <si>
    <t>Achats buvette</t>
  </si>
  <si>
    <t>Coût repas</t>
  </si>
  <si>
    <t>Vernissage</t>
  </si>
  <si>
    <t>Bilan</t>
  </si>
  <si>
    <t>Bourse</t>
  </si>
  <si>
    <t>Nombre oiseaux</t>
  </si>
  <si>
    <t xml:space="preserve">Total ventes € </t>
  </si>
  <si>
    <t>Ventes intra-club</t>
  </si>
  <si>
    <t>10% club</t>
  </si>
  <si>
    <t>Net distribué €</t>
  </si>
  <si>
    <t>Achats Matériels</t>
  </si>
  <si>
    <t>Achats Cages</t>
  </si>
  <si>
    <t>Transport</t>
  </si>
  <si>
    <t>Vétérinaire</t>
  </si>
  <si>
    <t>Ventes diverses</t>
  </si>
  <si>
    <t>Animations</t>
  </si>
  <si>
    <t>Synthèse Bilan Exposition</t>
  </si>
  <si>
    <t>Location salle</t>
  </si>
  <si>
    <t>Repas Buvette</t>
  </si>
  <si>
    <t>Divers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</si>
</sst>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"/>
    <numFmt numFmtId="165" formatCode="#,##0.00\ &quot;€&quot;"/>
    <numFmt numFmtId="166" formatCode="#,##0.00\ _€"/>
  </numFmts>
  <fonts count="10" x14ac:knownFonts="1">
    <font>
      <sz val="10"/>
      <name val="Arial"/>
      <family val="2"/>
    </font>
    <font>
      <sz val="10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14"/>
      <name val="Comic Sans MS"/>
      <family val="4"/>
    </font>
    <font>
      <b/>
      <sz val="10"/>
      <name val="Comic Sans MS"/>
      <family val="4"/>
    </font>
    <font>
      <sz val="1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1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4" fillId="0" borderId="3" xfId="0" applyNumberFormat="1" applyFont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0" fontId="5" fillId="0" borderId="0" xfId="0" applyFont="1"/>
    <xf numFmtId="165" fontId="1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1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5" fillId="0" borderId="1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5" fontId="5" fillId="0" borderId="0" xfId="0" applyNumberFormat="1" applyFont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1" fillId="0" borderId="17" xfId="0" applyFont="1" applyBorder="1"/>
    <xf numFmtId="0" fontId="5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5" fillId="0" borderId="0" xfId="0" applyFont="1" applyBorder="1"/>
    <xf numFmtId="0" fontId="1" fillId="0" borderId="0" xfId="0" applyFont="1" applyBorder="1" applyAlignment="1"/>
    <xf numFmtId="0" fontId="1" fillId="0" borderId="18" xfId="0" applyFont="1" applyBorder="1" applyAlignment="1"/>
    <xf numFmtId="0" fontId="1" fillId="0" borderId="4" xfId="0" applyFont="1" applyBorder="1" applyAlignment="1">
      <alignment horizontal="left"/>
    </xf>
    <xf numFmtId="0" fontId="1" fillId="0" borderId="17" xfId="0" applyFont="1" applyBorder="1" applyAlignment="1"/>
    <xf numFmtId="0" fontId="1" fillId="0" borderId="10" xfId="0" applyFont="1" applyBorder="1" applyAlignment="1"/>
    <xf numFmtId="165" fontId="5" fillId="0" borderId="18" xfId="0" applyNumberFormat="1" applyFont="1" applyBorder="1" applyAlignment="1">
      <alignment horizontal="center"/>
    </xf>
    <xf numFmtId="0" fontId="1" fillId="0" borderId="4" xfId="0" applyFont="1" applyBorder="1"/>
    <xf numFmtId="165" fontId="4" fillId="0" borderId="18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165" fontId="4" fillId="0" borderId="0" xfId="0" applyNumberFormat="1" applyFont="1"/>
    <xf numFmtId="164" fontId="5" fillId="0" borderId="4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6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1" fillId="0" borderId="0" xfId="1" applyFont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/>
    <xf numFmtId="0" fontId="2" fillId="0" borderId="0" xfId="1" applyFont="1" applyAlignment="1">
      <alignment horizontal="left" vertical="center"/>
    </xf>
    <xf numFmtId="0" fontId="1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" fillId="4" borderId="7" xfId="1" applyFont="1" applyFill="1" applyBorder="1" applyAlignment="1">
      <alignment horizontal="center" vertical="center"/>
    </xf>
    <xf numFmtId="1" fontId="1" fillId="0" borderId="20" xfId="1" applyNumberFormat="1" applyFont="1" applyFill="1" applyBorder="1" applyAlignment="1">
      <alignment horizontal="center" vertical="center"/>
    </xf>
    <xf numFmtId="4" fontId="1" fillId="0" borderId="20" xfId="1" applyNumberFormat="1" applyFont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1" fillId="0" borderId="0" xfId="1" applyFont="1" applyFill="1" applyBorder="1"/>
    <xf numFmtId="0" fontId="1" fillId="0" borderId="3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" fillId="5" borderId="7" xfId="1" applyFont="1" applyFill="1" applyBorder="1" applyAlignment="1">
      <alignment horizontal="center" vertical="center"/>
    </xf>
    <xf numFmtId="2" fontId="1" fillId="0" borderId="20" xfId="1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1" fontId="1" fillId="0" borderId="0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0" fontId="1" fillId="6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6" fillId="0" borderId="0" xfId="2" applyFont="1" applyAlignment="1">
      <alignment vertical="center"/>
    </xf>
    <xf numFmtId="0" fontId="1" fillId="0" borderId="0" xfId="2" applyFont="1" applyAlignment="1"/>
    <xf numFmtId="0" fontId="1" fillId="0" borderId="0" xfId="2" applyFont="1"/>
    <xf numFmtId="0" fontId="2" fillId="0" borderId="0" xfId="2" applyFont="1" applyAlignment="1">
      <alignment vertical="center"/>
    </xf>
    <xf numFmtId="0" fontId="1" fillId="0" borderId="0" xfId="2" applyFont="1" applyAlignment="1">
      <alignment horizontal="center"/>
    </xf>
    <xf numFmtId="164" fontId="1" fillId="0" borderId="0" xfId="2" applyNumberFormat="1" applyFont="1" applyAlignment="1">
      <alignment horizontal="center"/>
    </xf>
    <xf numFmtId="2" fontId="5" fillId="0" borderId="20" xfId="1" applyNumberFormat="1" applyFont="1" applyFill="1" applyBorder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65" fontId="7" fillId="0" borderId="7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165" fontId="1" fillId="0" borderId="8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13" xfId="1" applyNumberFormat="1" applyFont="1" applyFill="1" applyBorder="1" applyAlignment="1">
      <alignment horizontal="center" vertical="center"/>
    </xf>
    <xf numFmtId="1" fontId="1" fillId="0" borderId="11" xfId="1" applyNumberFormat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1" fontId="1" fillId="0" borderId="4" xfId="1" applyNumberFormat="1" applyFont="1" applyFill="1" applyBorder="1" applyAlignment="1">
      <alignment horizontal="center" vertical="center"/>
    </xf>
    <xf numFmtId="1" fontId="1" fillId="0" borderId="5" xfId="1" applyNumberFormat="1" applyFont="1" applyFill="1" applyBorder="1" applyAlignment="1">
      <alignment horizontal="center" vertical="center"/>
    </xf>
    <xf numFmtId="1" fontId="1" fillId="0" borderId="18" xfId="1" applyNumberFormat="1" applyFont="1" applyFill="1" applyBorder="1" applyAlignment="1">
      <alignment horizontal="center" vertical="center"/>
    </xf>
    <xf numFmtId="1" fontId="1" fillId="0" borderId="21" xfId="1" applyNumberFormat="1" applyFont="1" applyFill="1" applyBorder="1" applyAlignment="1">
      <alignment horizontal="center" vertical="center"/>
    </xf>
    <xf numFmtId="1" fontId="1" fillId="0" borderId="10" xfId="1" applyNumberFormat="1" applyFont="1" applyFill="1" applyBorder="1" applyAlignment="1">
      <alignment horizontal="center" vertical="center"/>
    </xf>
    <xf numFmtId="1" fontId="1" fillId="0" borderId="9" xfId="1" applyNumberFormat="1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left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57150</xdr:rowOff>
    </xdr:from>
    <xdr:to>
      <xdr:col>0</xdr:col>
      <xdr:colOff>1143000</xdr:colOff>
      <xdr:row>5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57150"/>
          <a:ext cx="5238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57150</xdr:rowOff>
    </xdr:from>
    <xdr:to>
      <xdr:col>0</xdr:col>
      <xdr:colOff>1143000</xdr:colOff>
      <xdr:row>5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57150"/>
          <a:ext cx="9048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57150</xdr:rowOff>
    </xdr:from>
    <xdr:to>
      <xdr:col>0</xdr:col>
      <xdr:colOff>1143000</xdr:colOff>
      <xdr:row>5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57150"/>
          <a:ext cx="9048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8" workbookViewId="0">
      <selection activeCell="G46" sqref="G46"/>
    </sheetView>
  </sheetViews>
  <sheetFormatPr baseColWidth="10" defaultRowHeight="15" x14ac:dyDescent="0"/>
  <cols>
    <col min="1" max="1" width="19" style="1" customWidth="1"/>
    <col min="2" max="2" width="20.83203125" style="1" customWidth="1"/>
    <col min="3" max="3" width="7.1640625" style="1" customWidth="1"/>
    <col min="4" max="4" width="5.5" style="1" customWidth="1"/>
    <col min="5" max="5" width="7.5" style="1" customWidth="1"/>
    <col min="6" max="6" width="8.6640625" style="2" customWidth="1"/>
    <col min="7" max="7" width="10.33203125" style="1" customWidth="1"/>
    <col min="8" max="8" width="11.5" style="1" customWidth="1"/>
    <col min="9" max="9" width="9.5" style="1" customWidth="1"/>
    <col min="10" max="16384" width="10.83203125" style="1"/>
  </cols>
  <sheetData>
    <row r="1" spans="1:9" ht="19" customHeight="1">
      <c r="A1" s="52"/>
      <c r="B1" s="52" t="s">
        <v>40</v>
      </c>
      <c r="C1" s="51"/>
      <c r="D1" s="51"/>
      <c r="E1" s="51"/>
      <c r="F1" s="51"/>
      <c r="G1" s="51"/>
      <c r="H1" s="51"/>
    </row>
    <row r="2" spans="1:9" ht="19" customHeight="1">
      <c r="A2" s="50"/>
      <c r="B2" s="50" t="s">
        <v>39</v>
      </c>
      <c r="C2" s="51"/>
      <c r="D2" s="51"/>
      <c r="E2" s="51"/>
      <c r="F2" s="51"/>
      <c r="G2" s="51"/>
      <c r="H2" s="51"/>
    </row>
    <row r="3" spans="1:9" ht="19" customHeight="1">
      <c r="A3" s="50"/>
      <c r="B3" s="50" t="s">
        <v>38</v>
      </c>
      <c r="C3" s="51"/>
      <c r="D3" s="51"/>
      <c r="E3" s="51"/>
      <c r="F3" s="51"/>
      <c r="G3" s="51"/>
      <c r="H3" s="51"/>
    </row>
    <row r="4" spans="1:9" ht="19" customHeight="1">
      <c r="A4" s="50"/>
      <c r="B4" s="50"/>
      <c r="C4" s="2"/>
      <c r="D4" s="2"/>
      <c r="E4" s="2"/>
      <c r="G4" s="2"/>
      <c r="H4" s="2"/>
    </row>
    <row r="5" spans="1:9" ht="19" customHeight="1">
      <c r="A5" s="2"/>
      <c r="B5" s="2"/>
      <c r="C5" s="2"/>
      <c r="D5" s="2"/>
      <c r="E5" s="2"/>
      <c r="G5" s="2"/>
      <c r="H5" s="2"/>
    </row>
    <row r="6" spans="1:9" ht="20">
      <c r="A6" s="109" t="s">
        <v>37</v>
      </c>
      <c r="B6" s="109"/>
      <c r="C6" s="109"/>
      <c r="D6" s="109"/>
      <c r="E6" s="109"/>
      <c r="F6" s="109"/>
      <c r="G6" s="109"/>
      <c r="H6" s="109"/>
    </row>
    <row r="7" spans="1:9" ht="15" customHeight="1"/>
    <row r="8" spans="1:9" ht="15" customHeight="1">
      <c r="C8" s="49" t="s">
        <v>36</v>
      </c>
      <c r="D8" s="48"/>
      <c r="E8" s="115" t="s">
        <v>35</v>
      </c>
      <c r="F8" s="115"/>
      <c r="G8" s="30">
        <v>2017</v>
      </c>
      <c r="H8" s="30">
        <v>2016</v>
      </c>
      <c r="I8" s="30">
        <v>2015</v>
      </c>
    </row>
    <row r="9" spans="1:9" ht="15" customHeight="1">
      <c r="A9" s="13" t="s">
        <v>12</v>
      </c>
      <c r="B9" s="47" t="s">
        <v>34</v>
      </c>
      <c r="C9" s="46">
        <v>507</v>
      </c>
      <c r="D9" s="45"/>
      <c r="E9" s="116">
        <v>1694</v>
      </c>
      <c r="F9" s="116"/>
      <c r="G9" s="44">
        <v>2752</v>
      </c>
      <c r="H9" s="44">
        <v>1542</v>
      </c>
      <c r="I9" s="16">
        <v>2834</v>
      </c>
    </row>
    <row r="10" spans="1:9" ht="15" customHeight="1">
      <c r="C10" s="2"/>
      <c r="D10" s="14"/>
      <c r="E10" s="14"/>
      <c r="G10" s="10"/>
      <c r="H10" s="43"/>
      <c r="I10" s="10"/>
    </row>
    <row r="11" spans="1:9" ht="15" customHeight="1">
      <c r="A11" s="7" t="s">
        <v>33</v>
      </c>
      <c r="B11" s="41" t="s">
        <v>32</v>
      </c>
      <c r="C11" s="102">
        <v>239.5</v>
      </c>
      <c r="D11" s="103"/>
      <c r="E11" s="102"/>
      <c r="F11" s="103"/>
      <c r="G11" s="40"/>
      <c r="H11" s="10"/>
      <c r="I11" s="10"/>
    </row>
    <row r="12" spans="1:9" ht="15" customHeight="1">
      <c r="A12" s="12"/>
      <c r="B12" s="41" t="s">
        <v>31</v>
      </c>
      <c r="C12" s="102">
        <v>54.64</v>
      </c>
      <c r="D12" s="103"/>
      <c r="E12" s="102"/>
      <c r="F12" s="103"/>
      <c r="G12" s="40"/>
      <c r="H12" s="10"/>
      <c r="I12" s="10"/>
    </row>
    <row r="13" spans="1:9" ht="15" customHeight="1">
      <c r="A13" s="12"/>
      <c r="B13" s="42" t="s">
        <v>30</v>
      </c>
      <c r="C13" s="26"/>
      <c r="D13" s="26"/>
      <c r="E13" s="102">
        <f>C11-C12</f>
        <v>184.86</v>
      </c>
      <c r="F13" s="103"/>
      <c r="G13" s="40"/>
      <c r="H13" s="10"/>
      <c r="I13" s="10"/>
    </row>
    <row r="14" spans="1:9" ht="15" customHeight="1">
      <c r="A14" s="12"/>
      <c r="B14" s="41"/>
      <c r="C14" s="26"/>
      <c r="D14" s="26"/>
      <c r="E14" s="102"/>
      <c r="F14" s="103"/>
      <c r="G14" s="40"/>
      <c r="H14" s="10"/>
      <c r="I14" s="10"/>
    </row>
    <row r="15" spans="1:9">
      <c r="B15" s="39" t="s">
        <v>29</v>
      </c>
      <c r="C15" s="102">
        <v>120</v>
      </c>
      <c r="D15" s="103"/>
      <c r="E15" s="102"/>
      <c r="F15" s="103"/>
      <c r="G15" s="38"/>
      <c r="H15" s="32"/>
      <c r="I15" s="10"/>
    </row>
    <row r="16" spans="1:9">
      <c r="B16" s="35" t="s">
        <v>28</v>
      </c>
      <c r="C16" s="102">
        <v>97.6</v>
      </c>
      <c r="D16" s="103"/>
      <c r="E16" s="37"/>
      <c r="F16" s="36"/>
      <c r="G16" s="21"/>
      <c r="H16" s="32"/>
      <c r="I16" s="10"/>
    </row>
    <row r="17" spans="1:9">
      <c r="B17" s="35" t="s">
        <v>27</v>
      </c>
      <c r="C17" s="102">
        <v>64.17</v>
      </c>
      <c r="D17" s="103"/>
      <c r="E17" s="37"/>
      <c r="F17" s="36"/>
      <c r="G17" s="21"/>
      <c r="H17" s="32"/>
      <c r="I17" s="10"/>
    </row>
    <row r="18" spans="1:9">
      <c r="B18" s="35" t="s">
        <v>26</v>
      </c>
      <c r="C18" s="102">
        <v>731.72</v>
      </c>
      <c r="D18" s="103"/>
      <c r="E18" s="34"/>
      <c r="F18" s="33"/>
      <c r="G18" s="21"/>
      <c r="H18" s="32"/>
      <c r="I18" s="10"/>
    </row>
    <row r="19" spans="1:9">
      <c r="B19" s="31" t="s">
        <v>25</v>
      </c>
      <c r="C19" s="102"/>
      <c r="D19" s="103"/>
      <c r="E19" s="102">
        <f>C15-C16-C17-C18</f>
        <v>-773.49</v>
      </c>
      <c r="F19" s="103"/>
      <c r="G19" s="30">
        <v>2017</v>
      </c>
      <c r="H19" s="30">
        <v>2016</v>
      </c>
      <c r="I19" s="30">
        <v>2015</v>
      </c>
    </row>
    <row r="20" spans="1:9">
      <c r="B20" s="29"/>
      <c r="C20" s="113" t="s">
        <v>24</v>
      </c>
      <c r="D20" s="114"/>
      <c r="E20" s="99">
        <f>E13+E19</f>
        <v>-588.63</v>
      </c>
      <c r="F20" s="100"/>
      <c r="G20" s="18">
        <v>-237.99</v>
      </c>
      <c r="H20" s="28">
        <v>-435.76</v>
      </c>
      <c r="I20" s="15">
        <v>-248</v>
      </c>
    </row>
    <row r="21" spans="1:9" ht="15" customHeight="1">
      <c r="C21" s="2"/>
      <c r="D21" s="2"/>
      <c r="E21" s="14"/>
      <c r="F21" s="14"/>
      <c r="G21" s="27"/>
      <c r="H21" s="10"/>
      <c r="I21" s="10"/>
    </row>
    <row r="22" spans="1:9" ht="15" customHeight="1">
      <c r="A22" s="13" t="s">
        <v>23</v>
      </c>
      <c r="B22" s="26"/>
      <c r="C22" s="26"/>
      <c r="D22" s="25"/>
      <c r="E22" s="99">
        <v>0</v>
      </c>
      <c r="F22" s="100"/>
      <c r="G22" s="18">
        <v>-500</v>
      </c>
      <c r="H22" s="18">
        <v>-200.5</v>
      </c>
      <c r="I22" s="24">
        <v>-200.5</v>
      </c>
    </row>
    <row r="23" spans="1:9" ht="15" customHeight="1">
      <c r="A23" s="12"/>
      <c r="B23" s="23"/>
      <c r="C23" s="23"/>
      <c r="D23" s="23"/>
      <c r="E23" s="22"/>
      <c r="F23" s="22"/>
      <c r="G23" s="21"/>
      <c r="H23" s="21"/>
      <c r="I23" s="21"/>
    </row>
    <row r="24" spans="1:9" ht="15" customHeight="1">
      <c r="A24" s="13" t="s">
        <v>8</v>
      </c>
      <c r="B24" s="26"/>
      <c r="C24" s="26"/>
      <c r="D24" s="25"/>
      <c r="E24" s="99">
        <v>37.4</v>
      </c>
      <c r="F24" s="100"/>
      <c r="G24" s="18">
        <v>0</v>
      </c>
      <c r="H24" s="18">
        <v>0</v>
      </c>
      <c r="I24" s="24">
        <v>0</v>
      </c>
    </row>
    <row r="25" spans="1:9" ht="15" customHeight="1">
      <c r="A25" s="12"/>
      <c r="B25" s="23"/>
      <c r="C25" s="23"/>
      <c r="D25" s="23"/>
      <c r="E25" s="22"/>
      <c r="F25" s="22"/>
      <c r="G25" s="21"/>
      <c r="H25" s="21"/>
      <c r="I25" s="21"/>
    </row>
    <row r="26" spans="1:9" ht="15" customHeight="1">
      <c r="A26" s="7" t="s">
        <v>7</v>
      </c>
      <c r="B26" s="20" t="s">
        <v>22</v>
      </c>
      <c r="C26" s="20"/>
      <c r="D26" s="19"/>
      <c r="E26" s="99">
        <v>-403.68</v>
      </c>
      <c r="F26" s="100"/>
      <c r="G26" s="18">
        <v>-341.57</v>
      </c>
      <c r="H26" s="15">
        <v>-337</v>
      </c>
      <c r="I26" s="15">
        <v>-337</v>
      </c>
    </row>
    <row r="27" spans="1:9" ht="15" customHeight="1">
      <c r="F27" s="1"/>
      <c r="G27" s="10"/>
      <c r="H27" s="10"/>
      <c r="I27" s="10"/>
    </row>
    <row r="28" spans="1:9" ht="15" customHeight="1">
      <c r="A28" s="13" t="s">
        <v>11</v>
      </c>
      <c r="B28" s="106" t="s">
        <v>21</v>
      </c>
      <c r="C28" s="107"/>
      <c r="D28" s="108"/>
      <c r="E28" s="104">
        <v>3782</v>
      </c>
      <c r="F28" s="105"/>
      <c r="G28" s="17">
        <v>5244</v>
      </c>
      <c r="H28" s="16">
        <v>5779</v>
      </c>
      <c r="I28" s="15">
        <v>6980</v>
      </c>
    </row>
    <row r="29" spans="1:9" ht="15" customHeight="1">
      <c r="A29" s="12"/>
      <c r="B29" s="110" t="s">
        <v>20</v>
      </c>
      <c r="C29" s="111"/>
      <c r="D29" s="112"/>
      <c r="E29" s="117">
        <v>3410.6</v>
      </c>
      <c r="F29" s="118"/>
      <c r="G29" s="16"/>
      <c r="H29" s="15"/>
      <c r="I29" s="10"/>
    </row>
    <row r="30" spans="1:9" ht="15" customHeight="1">
      <c r="A30" s="12"/>
      <c r="B30" s="110" t="s">
        <v>19</v>
      </c>
      <c r="C30" s="111"/>
      <c r="D30" s="111"/>
      <c r="E30" s="99">
        <v>371.4</v>
      </c>
      <c r="F30" s="100"/>
      <c r="G30" s="16">
        <v>496.4</v>
      </c>
      <c r="H30" s="15">
        <v>557</v>
      </c>
      <c r="I30" s="15">
        <v>441</v>
      </c>
    </row>
    <row r="31" spans="1:9" ht="15" customHeight="1">
      <c r="C31" s="2"/>
      <c r="D31" s="14"/>
      <c r="E31" s="14"/>
      <c r="F31" s="14"/>
    </row>
    <row r="32" spans="1:9" ht="15" customHeight="1">
      <c r="A32" s="13" t="s">
        <v>5</v>
      </c>
      <c r="B32" s="98" t="s">
        <v>18</v>
      </c>
      <c r="C32" s="98"/>
      <c r="D32" s="98"/>
      <c r="E32" s="98"/>
      <c r="F32" s="98"/>
      <c r="G32" s="11">
        <v>-50.91</v>
      </c>
    </row>
    <row r="33" spans="1:9" ht="15" customHeight="1">
      <c r="A33" s="12"/>
      <c r="B33" s="98" t="s">
        <v>17</v>
      </c>
      <c r="C33" s="98"/>
      <c r="D33" s="98"/>
      <c r="E33" s="98"/>
      <c r="F33" s="98"/>
      <c r="G33" s="11">
        <v>80</v>
      </c>
    </row>
    <row r="34" spans="1:9" ht="15" customHeight="1">
      <c r="A34" s="12"/>
      <c r="B34" s="98" t="s">
        <v>16</v>
      </c>
      <c r="C34" s="98"/>
      <c r="D34" s="98"/>
      <c r="E34" s="98"/>
      <c r="F34" s="98"/>
      <c r="G34" s="11">
        <v>-18.440000000000001</v>
      </c>
    </row>
    <row r="35" spans="1:9">
      <c r="B35" s="98" t="s">
        <v>15</v>
      </c>
      <c r="C35" s="98"/>
      <c r="D35" s="98"/>
      <c r="E35" s="98"/>
      <c r="F35" s="98"/>
      <c r="G35" s="9">
        <v>-200</v>
      </c>
      <c r="H35" s="8">
        <f>SUM(G32:G35)</f>
        <v>-189.35</v>
      </c>
    </row>
    <row r="37" spans="1:9" ht="20">
      <c r="A37" s="101" t="s">
        <v>14</v>
      </c>
      <c r="B37" s="101"/>
      <c r="C37" s="101"/>
      <c r="D37" s="101"/>
      <c r="E37" s="101"/>
      <c r="F37" s="101"/>
      <c r="G37" s="101"/>
      <c r="H37" s="101"/>
    </row>
    <row r="38" spans="1:9" ht="8.25" customHeight="1"/>
    <row r="39" spans="1:9" ht="15" customHeight="1">
      <c r="A39" s="13" t="s">
        <v>13</v>
      </c>
      <c r="B39" s="98" t="s">
        <v>12</v>
      </c>
      <c r="C39" s="98"/>
      <c r="D39" s="98"/>
      <c r="E39" s="98"/>
      <c r="F39" s="98"/>
      <c r="G39" s="11">
        <f>E9</f>
        <v>1694</v>
      </c>
    </row>
    <row r="40" spans="1:9">
      <c r="B40" s="98" t="s">
        <v>11</v>
      </c>
      <c r="C40" s="98"/>
      <c r="D40" s="98"/>
      <c r="E40" s="98"/>
      <c r="F40" s="98"/>
      <c r="G40" s="11">
        <f>E30</f>
        <v>371.4</v>
      </c>
    </row>
    <row r="41" spans="1:9">
      <c r="B41" s="98" t="s">
        <v>10</v>
      </c>
      <c r="C41" s="98"/>
      <c r="D41" s="98"/>
      <c r="E41" s="98"/>
      <c r="F41" s="98"/>
      <c r="G41" s="9">
        <v>80</v>
      </c>
      <c r="H41" s="8">
        <f>SUM(G39:G41)</f>
        <v>2145.4</v>
      </c>
    </row>
    <row r="42" spans="1:9">
      <c r="H42" s="10"/>
    </row>
    <row r="43" spans="1:9" ht="15" customHeight="1">
      <c r="A43" s="13" t="s">
        <v>9</v>
      </c>
      <c r="B43" s="98" t="s">
        <v>8</v>
      </c>
      <c r="C43" s="98"/>
      <c r="D43" s="98"/>
      <c r="E43" s="98"/>
      <c r="F43" s="98"/>
      <c r="G43" s="11">
        <f>-E24</f>
        <v>-37.4</v>
      </c>
      <c r="H43" s="10"/>
    </row>
    <row r="44" spans="1:9" ht="15" customHeight="1">
      <c r="A44" s="12"/>
      <c r="B44" s="98" t="s">
        <v>7</v>
      </c>
      <c r="C44" s="98"/>
      <c r="D44" s="98"/>
      <c r="E44" s="98"/>
      <c r="F44" s="98"/>
      <c r="G44" s="11">
        <f>E26</f>
        <v>-403.68</v>
      </c>
      <c r="H44" s="10"/>
    </row>
    <row r="45" spans="1:9">
      <c r="B45" s="98" t="s">
        <v>6</v>
      </c>
      <c r="C45" s="98"/>
      <c r="D45" s="98"/>
      <c r="E45" s="98"/>
      <c r="F45" s="98"/>
      <c r="G45" s="11">
        <f>E20</f>
        <v>-588.63</v>
      </c>
      <c r="H45" s="10"/>
    </row>
    <row r="46" spans="1:9">
      <c r="B46" s="98" t="s">
        <v>5</v>
      </c>
      <c r="C46" s="98"/>
      <c r="D46" s="98"/>
      <c r="E46" s="98"/>
      <c r="F46" s="98"/>
      <c r="G46" s="9">
        <v>-269.35000000000002</v>
      </c>
      <c r="H46" s="8">
        <f>SUM(G43:G46)</f>
        <v>-1299.06</v>
      </c>
    </row>
    <row r="48" spans="1:9" ht="17">
      <c r="A48" s="7" t="s">
        <v>4</v>
      </c>
      <c r="B48" s="6" t="s">
        <v>3</v>
      </c>
      <c r="C48" s="119">
        <f>H41+H46</f>
        <v>846.34000000000015</v>
      </c>
      <c r="D48" s="120"/>
      <c r="E48" s="120"/>
      <c r="G48" s="5">
        <v>2017</v>
      </c>
      <c r="H48" s="5">
        <v>2016</v>
      </c>
      <c r="I48" s="5">
        <v>2015</v>
      </c>
    </row>
    <row r="49" spans="1:9">
      <c r="G49" s="4">
        <v>2024</v>
      </c>
      <c r="H49" s="4">
        <v>801</v>
      </c>
      <c r="I49" s="3">
        <v>2347</v>
      </c>
    </row>
    <row r="50" spans="1:9">
      <c r="A50" s="1" t="s">
        <v>2</v>
      </c>
    </row>
    <row r="51" spans="1:9">
      <c r="A51" s="1" t="s">
        <v>1</v>
      </c>
    </row>
    <row r="52" spans="1:9">
      <c r="A52" s="1" t="s">
        <v>0</v>
      </c>
    </row>
  </sheetData>
  <mergeCells count="40">
    <mergeCell ref="B40:F40"/>
    <mergeCell ref="B41:F41"/>
    <mergeCell ref="C48:E48"/>
    <mergeCell ref="B43:F43"/>
    <mergeCell ref="B46:F46"/>
    <mergeCell ref="B45:F45"/>
    <mergeCell ref="B44:F44"/>
    <mergeCell ref="A6:H6"/>
    <mergeCell ref="B29:D29"/>
    <mergeCell ref="B30:D30"/>
    <mergeCell ref="E11:F11"/>
    <mergeCell ref="C16:D16"/>
    <mergeCell ref="C20:D20"/>
    <mergeCell ref="E15:F15"/>
    <mergeCell ref="E20:F20"/>
    <mergeCell ref="E8:F8"/>
    <mergeCell ref="E9:F9"/>
    <mergeCell ref="E29:F29"/>
    <mergeCell ref="C11:D11"/>
    <mergeCell ref="E28:F28"/>
    <mergeCell ref="E22:F22"/>
    <mergeCell ref="C17:D17"/>
    <mergeCell ref="C12:D12"/>
    <mergeCell ref="B28:D28"/>
    <mergeCell ref="E13:F13"/>
    <mergeCell ref="E19:F19"/>
    <mergeCell ref="C18:D18"/>
    <mergeCell ref="C15:D15"/>
    <mergeCell ref="E12:F12"/>
    <mergeCell ref="E14:F14"/>
    <mergeCell ref="E24:F24"/>
    <mergeCell ref="E26:F26"/>
    <mergeCell ref="C19:D19"/>
    <mergeCell ref="B39:F39"/>
    <mergeCell ref="B35:F35"/>
    <mergeCell ref="E30:F30"/>
    <mergeCell ref="B34:F34"/>
    <mergeCell ref="A37:H37"/>
    <mergeCell ref="B33:F33"/>
    <mergeCell ref="B32:F32"/>
  </mergeCells>
  <pageMargins left="0.19685039370078741" right="0.23622047244094491" top="0.31496062992125984" bottom="0.31496062992125984" header="0.23622047244094491" footer="0.15748031496062992"/>
  <pageSetup paperSize="9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G20" sqref="G20"/>
    </sheetView>
  </sheetViews>
  <sheetFormatPr baseColWidth="10" defaultRowHeight="15" x14ac:dyDescent="0"/>
  <cols>
    <col min="1" max="1" width="19" style="56" customWidth="1"/>
    <col min="2" max="6" width="17.6640625" style="55" customWidth="1"/>
    <col min="7" max="8" width="10.83203125" style="56"/>
    <col min="9" max="9" width="8.5" style="56" customWidth="1"/>
    <col min="10" max="16384" width="10.83203125" style="56"/>
  </cols>
  <sheetData>
    <row r="1" spans="1:9" ht="19" customHeight="1">
      <c r="A1" s="53"/>
      <c r="B1" s="54"/>
    </row>
    <row r="2" spans="1:9" ht="19" customHeight="1">
      <c r="A2" s="57"/>
      <c r="B2" s="58"/>
    </row>
    <row r="3" spans="1:9" ht="19" customHeight="1">
      <c r="A3" s="57"/>
      <c r="B3" s="58"/>
      <c r="D3" s="123" t="s">
        <v>41</v>
      </c>
      <c r="E3" s="124"/>
      <c r="F3" s="124"/>
      <c r="G3" s="124"/>
      <c r="H3" s="124"/>
      <c r="I3" s="125"/>
    </row>
    <row r="4" spans="1:9" ht="19" customHeight="1">
      <c r="A4" s="57"/>
      <c r="B4" s="58"/>
    </row>
    <row r="5" spans="1:9" ht="19" customHeight="1">
      <c r="A5" s="55"/>
    </row>
    <row r="6" spans="1:9" s="59" customFormat="1" ht="19" customHeight="1"/>
    <row r="7" spans="1:9" ht="20" customHeight="1">
      <c r="A7" s="60" t="s">
        <v>12</v>
      </c>
      <c r="B7" s="61" t="s">
        <v>42</v>
      </c>
      <c r="C7" s="61" t="s">
        <v>43</v>
      </c>
      <c r="D7" s="61" t="s">
        <v>44</v>
      </c>
      <c r="E7" s="62" t="s">
        <v>24</v>
      </c>
      <c r="F7" s="62" t="s">
        <v>13</v>
      </c>
    </row>
    <row r="8" spans="1:9" ht="20" customHeight="1">
      <c r="A8" s="63">
        <v>2009</v>
      </c>
      <c r="B8" s="64">
        <v>837</v>
      </c>
      <c r="C8" s="64">
        <v>155</v>
      </c>
      <c r="D8" s="64">
        <v>183</v>
      </c>
      <c r="E8" s="64">
        <f t="shared" ref="E8:E18" si="0">SUM(B8:D8)</f>
        <v>1175</v>
      </c>
      <c r="F8" s="65">
        <v>2791.5</v>
      </c>
    </row>
    <row r="9" spans="1:9" ht="20" customHeight="1">
      <c r="A9" s="63">
        <v>2010</v>
      </c>
      <c r="B9" s="66">
        <v>666</v>
      </c>
      <c r="C9" s="66">
        <v>151</v>
      </c>
      <c r="D9" s="66">
        <v>146</v>
      </c>
      <c r="E9" s="66">
        <f t="shared" si="0"/>
        <v>963</v>
      </c>
      <c r="F9" s="67">
        <v>2244</v>
      </c>
    </row>
    <row r="10" spans="1:9" ht="20" customHeight="1">
      <c r="A10" s="63">
        <v>2011</v>
      </c>
      <c r="B10" s="66">
        <v>765</v>
      </c>
      <c r="C10" s="66">
        <v>151</v>
      </c>
      <c r="D10" s="66">
        <v>148</v>
      </c>
      <c r="E10" s="66">
        <f t="shared" si="0"/>
        <v>1064</v>
      </c>
      <c r="F10" s="67">
        <v>2553</v>
      </c>
    </row>
    <row r="11" spans="1:9" ht="20" customHeight="1">
      <c r="A11" s="63">
        <v>2012</v>
      </c>
      <c r="B11" s="66">
        <v>488</v>
      </c>
      <c r="C11" s="66">
        <v>137</v>
      </c>
      <c r="D11" s="66">
        <v>137</v>
      </c>
      <c r="E11" s="66">
        <f t="shared" si="0"/>
        <v>762</v>
      </c>
      <c r="F11" s="67">
        <v>1755</v>
      </c>
    </row>
    <row r="12" spans="1:9" ht="20" customHeight="1">
      <c r="A12" s="63">
        <v>2013</v>
      </c>
      <c r="B12" s="66">
        <v>437</v>
      </c>
      <c r="C12" s="66">
        <v>93</v>
      </c>
      <c r="D12" s="66">
        <v>76</v>
      </c>
      <c r="E12" s="66">
        <f t="shared" si="0"/>
        <v>606</v>
      </c>
      <c r="F12" s="67">
        <v>1466.1</v>
      </c>
    </row>
    <row r="13" spans="1:9" ht="20" customHeight="1">
      <c r="A13" s="63">
        <v>2014</v>
      </c>
      <c r="B13" s="66">
        <v>468</v>
      </c>
      <c r="C13" s="66">
        <v>89</v>
      </c>
      <c r="D13" s="66">
        <v>67</v>
      </c>
      <c r="E13" s="66">
        <f t="shared" si="0"/>
        <v>624</v>
      </c>
      <c r="F13" s="67">
        <v>2050</v>
      </c>
    </row>
    <row r="14" spans="1:9" ht="20" customHeight="1">
      <c r="A14" s="63">
        <v>2015</v>
      </c>
      <c r="B14" s="66">
        <v>653</v>
      </c>
      <c r="C14" s="66">
        <v>111</v>
      </c>
      <c r="D14" s="66">
        <v>5</v>
      </c>
      <c r="E14" s="66">
        <f t="shared" si="0"/>
        <v>769</v>
      </c>
      <c r="F14" s="67">
        <v>2834</v>
      </c>
    </row>
    <row r="15" spans="1:9" ht="20" customHeight="1">
      <c r="A15" s="63">
        <v>2016</v>
      </c>
      <c r="B15" s="66">
        <v>347</v>
      </c>
      <c r="C15" s="66">
        <v>77</v>
      </c>
      <c r="D15" s="66">
        <v>4</v>
      </c>
      <c r="E15" s="66">
        <f t="shared" si="0"/>
        <v>428</v>
      </c>
      <c r="F15" s="67">
        <v>1542</v>
      </c>
    </row>
    <row r="16" spans="1:9" ht="20" customHeight="1">
      <c r="A16" s="63">
        <v>2017</v>
      </c>
      <c r="B16" s="66">
        <v>632</v>
      </c>
      <c r="C16" s="66">
        <v>112</v>
      </c>
      <c r="D16" s="66">
        <v>20</v>
      </c>
      <c r="E16" s="66">
        <f t="shared" si="0"/>
        <v>764</v>
      </c>
      <c r="F16" s="67">
        <v>2752</v>
      </c>
    </row>
    <row r="17" spans="1:7" ht="20" customHeight="1">
      <c r="A17" s="63">
        <v>2018</v>
      </c>
      <c r="B17" s="66">
        <v>372</v>
      </c>
      <c r="C17" s="66">
        <v>103</v>
      </c>
      <c r="D17" s="66">
        <v>32</v>
      </c>
      <c r="E17" s="66">
        <f t="shared" si="0"/>
        <v>507</v>
      </c>
      <c r="F17" s="67">
        <v>1694</v>
      </c>
    </row>
    <row r="18" spans="1:7" ht="20" customHeight="1">
      <c r="A18" s="63"/>
      <c r="B18" s="66"/>
      <c r="C18" s="66"/>
      <c r="D18" s="66"/>
      <c r="E18" s="66">
        <f t="shared" si="0"/>
        <v>0</v>
      </c>
      <c r="F18" s="67"/>
    </row>
    <row r="19" spans="1:7" ht="15" customHeight="1">
      <c r="A19" s="68"/>
      <c r="B19" s="69"/>
      <c r="C19" s="70"/>
      <c r="D19" s="71"/>
      <c r="E19" s="71"/>
      <c r="F19" s="71"/>
      <c r="G19" s="72"/>
    </row>
    <row r="20" spans="1:7" ht="20" customHeight="1">
      <c r="A20" s="60" t="s">
        <v>7</v>
      </c>
      <c r="B20" s="126" t="s">
        <v>45</v>
      </c>
      <c r="C20" s="127"/>
      <c r="D20" s="73" t="s">
        <v>46</v>
      </c>
      <c r="E20" s="74"/>
      <c r="F20" s="74"/>
      <c r="G20" s="72"/>
    </row>
    <row r="21" spans="1:7" ht="20" customHeight="1">
      <c r="A21" s="75">
        <v>2009</v>
      </c>
      <c r="B21" s="121" t="s">
        <v>47</v>
      </c>
      <c r="C21" s="122"/>
      <c r="D21" s="76">
        <v>471.06</v>
      </c>
    </row>
    <row r="22" spans="1:7" ht="20" customHeight="1">
      <c r="A22" s="75">
        <v>2010</v>
      </c>
      <c r="B22" s="128" t="s">
        <v>48</v>
      </c>
      <c r="C22" s="129"/>
      <c r="D22" s="77">
        <v>229.84</v>
      </c>
    </row>
    <row r="23" spans="1:7" ht="20" customHeight="1">
      <c r="A23" s="75">
        <v>2011</v>
      </c>
      <c r="B23" s="121" t="s">
        <v>49</v>
      </c>
      <c r="C23" s="122"/>
      <c r="D23" s="77">
        <v>0</v>
      </c>
    </row>
    <row r="24" spans="1:7" ht="20" customHeight="1">
      <c r="A24" s="75">
        <v>2012</v>
      </c>
      <c r="B24" s="121" t="s">
        <v>49</v>
      </c>
      <c r="C24" s="122"/>
      <c r="D24" s="77">
        <v>0</v>
      </c>
    </row>
    <row r="25" spans="1:7" ht="20" customHeight="1">
      <c r="A25" s="75">
        <v>2013</v>
      </c>
      <c r="B25" s="121" t="s">
        <v>50</v>
      </c>
      <c r="C25" s="122"/>
      <c r="D25" s="77">
        <v>0</v>
      </c>
    </row>
    <row r="26" spans="1:7" ht="20" customHeight="1">
      <c r="A26" s="75">
        <v>2014</v>
      </c>
      <c r="B26" s="130" t="s">
        <v>51</v>
      </c>
      <c r="C26" s="131"/>
      <c r="D26" s="77">
        <v>0</v>
      </c>
    </row>
    <row r="27" spans="1:7" ht="20" customHeight="1">
      <c r="A27" s="75">
        <v>2015</v>
      </c>
      <c r="B27" s="132" t="s">
        <v>52</v>
      </c>
      <c r="C27" s="133"/>
      <c r="D27" s="77">
        <v>337</v>
      </c>
    </row>
    <row r="28" spans="1:7" ht="20" customHeight="1">
      <c r="A28" s="75">
        <v>2016</v>
      </c>
      <c r="B28" s="132" t="s">
        <v>52</v>
      </c>
      <c r="C28" s="133"/>
      <c r="D28" s="77">
        <v>337</v>
      </c>
    </row>
    <row r="29" spans="1:7" ht="20" customHeight="1">
      <c r="A29" s="75">
        <v>2017</v>
      </c>
      <c r="B29" s="132" t="s">
        <v>52</v>
      </c>
      <c r="C29" s="133"/>
      <c r="D29" s="77">
        <v>341.57</v>
      </c>
    </row>
    <row r="30" spans="1:7" ht="20" customHeight="1">
      <c r="A30" s="75">
        <v>2018</v>
      </c>
      <c r="B30" s="128" t="s">
        <v>53</v>
      </c>
      <c r="C30" s="129"/>
      <c r="D30" s="77">
        <v>403.68</v>
      </c>
    </row>
    <row r="31" spans="1:7" ht="20" customHeight="1">
      <c r="A31" s="75"/>
      <c r="B31" s="121"/>
      <c r="C31" s="122"/>
      <c r="D31" s="77"/>
    </row>
    <row r="32" spans="1:7" ht="20" customHeight="1">
      <c r="A32" s="78"/>
      <c r="B32" s="79"/>
      <c r="C32" s="79"/>
      <c r="D32" s="80"/>
    </row>
    <row r="34" spans="1:8" ht="17">
      <c r="A34" s="60" t="s">
        <v>54</v>
      </c>
      <c r="B34" s="81" t="s">
        <v>55</v>
      </c>
      <c r="C34" s="81" t="s">
        <v>56</v>
      </c>
      <c r="D34" s="61" t="s">
        <v>57</v>
      </c>
      <c r="E34" s="61" t="s">
        <v>58</v>
      </c>
      <c r="F34" s="61" t="s">
        <v>59</v>
      </c>
      <c r="G34" s="82" t="s">
        <v>60</v>
      </c>
    </row>
    <row r="35" spans="1:8" ht="20" customHeight="1">
      <c r="A35" s="63">
        <v>2009</v>
      </c>
      <c r="B35" s="76">
        <v>219.25</v>
      </c>
      <c r="C35" s="76"/>
      <c r="D35" s="76">
        <v>91.68</v>
      </c>
      <c r="E35" s="76">
        <v>487.86</v>
      </c>
      <c r="F35" s="76"/>
      <c r="G35" s="83">
        <f>B35+C35-D35-E35-F35</f>
        <v>-360.29</v>
      </c>
    </row>
    <row r="36" spans="1:8" ht="20" customHeight="1">
      <c r="A36" s="63">
        <v>2010</v>
      </c>
      <c r="B36" s="77">
        <v>306</v>
      </c>
      <c r="C36" s="84"/>
      <c r="D36" s="77">
        <v>70.94</v>
      </c>
      <c r="E36" s="77">
        <v>499.29</v>
      </c>
      <c r="F36" s="77"/>
      <c r="G36" s="83">
        <f t="shared" ref="G36:G45" si="1">B36+C36-D36-E36-F36</f>
        <v>-264.23</v>
      </c>
    </row>
    <row r="37" spans="1:8" ht="20" customHeight="1">
      <c r="A37" s="63">
        <v>2011</v>
      </c>
      <c r="B37" s="77">
        <v>345.5</v>
      </c>
      <c r="C37" s="77"/>
      <c r="D37" s="77">
        <v>130.87</v>
      </c>
      <c r="E37" s="77">
        <v>1421.43</v>
      </c>
      <c r="F37" s="77"/>
      <c r="G37" s="83">
        <f t="shared" si="1"/>
        <v>-1206.8000000000002</v>
      </c>
    </row>
    <row r="38" spans="1:8" ht="20" customHeight="1">
      <c r="A38" s="63">
        <v>2012</v>
      </c>
      <c r="B38" s="77">
        <v>359.06</v>
      </c>
      <c r="C38" s="77"/>
      <c r="D38" s="77">
        <v>115.29</v>
      </c>
      <c r="E38" s="77">
        <v>1179.99</v>
      </c>
      <c r="F38" s="77">
        <v>70.8</v>
      </c>
      <c r="G38" s="83">
        <f t="shared" si="1"/>
        <v>-1007.02</v>
      </c>
    </row>
    <row r="39" spans="1:8" ht="20" customHeight="1">
      <c r="A39" s="63">
        <v>2013</v>
      </c>
      <c r="B39" s="77">
        <v>200.4</v>
      </c>
      <c r="C39" s="77">
        <v>45</v>
      </c>
      <c r="D39" s="77">
        <v>121</v>
      </c>
      <c r="E39" s="77">
        <v>747.99</v>
      </c>
      <c r="F39" s="77">
        <v>40.54</v>
      </c>
      <c r="G39" s="83">
        <f t="shared" si="1"/>
        <v>-664.13</v>
      </c>
    </row>
    <row r="40" spans="1:8" ht="20" customHeight="1">
      <c r="A40" s="63">
        <v>2014</v>
      </c>
      <c r="B40" s="77">
        <v>284.5</v>
      </c>
      <c r="C40" s="77"/>
      <c r="D40" s="77">
        <v>124.45</v>
      </c>
      <c r="E40" s="77">
        <v>1010.26</v>
      </c>
      <c r="F40" s="77">
        <v>49.58</v>
      </c>
      <c r="G40" s="83">
        <f t="shared" si="1"/>
        <v>-899.79000000000008</v>
      </c>
    </row>
    <row r="41" spans="1:8" ht="20" customHeight="1">
      <c r="A41" s="63">
        <v>2015</v>
      </c>
      <c r="B41" s="77">
        <v>308.3</v>
      </c>
      <c r="C41" s="77">
        <v>55</v>
      </c>
      <c r="D41" s="77">
        <v>90.32</v>
      </c>
      <c r="E41" s="77">
        <v>327.62</v>
      </c>
      <c r="F41" s="77">
        <v>193.03</v>
      </c>
      <c r="G41" s="83">
        <f t="shared" si="1"/>
        <v>-247.67</v>
      </c>
    </row>
    <row r="42" spans="1:8" ht="20" customHeight="1">
      <c r="A42" s="63">
        <v>2016</v>
      </c>
      <c r="B42" s="77">
        <v>322.10000000000002</v>
      </c>
      <c r="C42" s="77">
        <v>20</v>
      </c>
      <c r="D42" s="77">
        <v>72.95</v>
      </c>
      <c r="E42" s="77">
        <v>534.73</v>
      </c>
      <c r="F42" s="77">
        <v>170.18</v>
      </c>
      <c r="G42" s="83">
        <f t="shared" si="1"/>
        <v>-435.76</v>
      </c>
    </row>
    <row r="43" spans="1:8" ht="20" customHeight="1">
      <c r="A43" s="63">
        <v>2017</v>
      </c>
      <c r="B43" s="77">
        <v>291</v>
      </c>
      <c r="C43" s="77">
        <v>130</v>
      </c>
      <c r="D43" s="77">
        <v>104.42</v>
      </c>
      <c r="E43" s="77">
        <v>441.45</v>
      </c>
      <c r="F43" s="77">
        <v>51.62</v>
      </c>
      <c r="G43" s="83">
        <f t="shared" si="1"/>
        <v>-176.49</v>
      </c>
    </row>
    <row r="44" spans="1:8" ht="20" customHeight="1">
      <c r="A44" s="63">
        <v>2018</v>
      </c>
      <c r="B44" s="77">
        <v>239.5</v>
      </c>
      <c r="C44" s="77">
        <v>120</v>
      </c>
      <c r="D44" s="77">
        <v>54.64</v>
      </c>
      <c r="E44" s="77">
        <v>829.32</v>
      </c>
      <c r="F44" s="77">
        <v>64.17</v>
      </c>
      <c r="G44" s="83">
        <f t="shared" si="1"/>
        <v>-588.63</v>
      </c>
    </row>
    <row r="45" spans="1:8" ht="20" customHeight="1">
      <c r="A45" s="63"/>
      <c r="B45" s="77"/>
      <c r="C45" s="77"/>
      <c r="D45" s="77"/>
      <c r="E45" s="77"/>
      <c r="F45" s="77"/>
      <c r="G45" s="83">
        <f t="shared" si="1"/>
        <v>0</v>
      </c>
    </row>
    <row r="48" spans="1:8" ht="17">
      <c r="A48" s="60" t="s">
        <v>61</v>
      </c>
      <c r="B48" s="61" t="s">
        <v>62</v>
      </c>
      <c r="C48" s="61" t="s">
        <v>63</v>
      </c>
      <c r="D48" s="85" t="s">
        <v>64</v>
      </c>
      <c r="E48" s="61" t="s">
        <v>65</v>
      </c>
      <c r="F48" s="61" t="s">
        <v>66</v>
      </c>
      <c r="G48" s="82"/>
      <c r="H48" s="82"/>
    </row>
    <row r="49" spans="1:9" ht="20" customHeight="1">
      <c r="A49" s="63">
        <v>2009</v>
      </c>
      <c r="B49" s="64">
        <v>94</v>
      </c>
      <c r="C49" s="76">
        <v>3271</v>
      </c>
      <c r="D49" s="76"/>
      <c r="E49" s="76">
        <v>327.10000000000002</v>
      </c>
      <c r="F49" s="76">
        <f t="shared" ref="F49:F59" si="2">C49-E49</f>
        <v>2943.9</v>
      </c>
      <c r="G49" s="86"/>
      <c r="H49" s="87"/>
    </row>
    <row r="50" spans="1:9" ht="20" customHeight="1">
      <c r="A50" s="63">
        <v>2010</v>
      </c>
      <c r="B50" s="66">
        <v>94</v>
      </c>
      <c r="C50" s="77">
        <v>2874</v>
      </c>
      <c r="D50" s="77"/>
      <c r="E50" s="77">
        <v>287.39999999999998</v>
      </c>
      <c r="F50" s="76">
        <f t="shared" si="2"/>
        <v>2586.6</v>
      </c>
      <c r="G50" s="86"/>
      <c r="H50" s="87"/>
    </row>
    <row r="51" spans="1:9" ht="20" customHeight="1">
      <c r="A51" s="63">
        <v>2011</v>
      </c>
      <c r="B51" s="66">
        <v>188</v>
      </c>
      <c r="C51" s="77">
        <v>5187.2</v>
      </c>
      <c r="D51" s="77">
        <v>165</v>
      </c>
      <c r="E51" s="77">
        <v>518.72</v>
      </c>
      <c r="F51" s="76">
        <f t="shared" si="2"/>
        <v>4668.4799999999996</v>
      </c>
      <c r="G51" s="86"/>
      <c r="H51" s="87"/>
    </row>
    <row r="52" spans="1:9" ht="20" customHeight="1">
      <c r="A52" s="63">
        <v>2012</v>
      </c>
      <c r="B52" s="66">
        <v>151</v>
      </c>
      <c r="C52" s="77">
        <v>4306</v>
      </c>
      <c r="D52" s="77">
        <v>400</v>
      </c>
      <c r="E52" s="77">
        <v>408.6</v>
      </c>
      <c r="F52" s="76">
        <f t="shared" si="2"/>
        <v>3897.4</v>
      </c>
      <c r="G52" s="86"/>
      <c r="H52" s="87"/>
    </row>
    <row r="53" spans="1:9" ht="20" customHeight="1">
      <c r="A53" s="63">
        <v>2013</v>
      </c>
      <c r="B53" s="66">
        <v>131</v>
      </c>
      <c r="C53" s="77">
        <v>6608</v>
      </c>
      <c r="D53" s="77">
        <v>325</v>
      </c>
      <c r="E53" s="77">
        <v>628.29999999999995</v>
      </c>
      <c r="F53" s="76">
        <f t="shared" si="2"/>
        <v>5979.7</v>
      </c>
      <c r="G53" s="86"/>
      <c r="H53" s="87"/>
    </row>
    <row r="54" spans="1:9" ht="20" customHeight="1">
      <c r="A54" s="63">
        <v>2014</v>
      </c>
      <c r="B54" s="66">
        <v>154</v>
      </c>
      <c r="C54" s="77">
        <v>4565</v>
      </c>
      <c r="D54" s="77">
        <v>160</v>
      </c>
      <c r="E54" s="77">
        <v>440.5</v>
      </c>
      <c r="F54" s="76">
        <f t="shared" si="2"/>
        <v>4124.5</v>
      </c>
      <c r="G54" s="86"/>
      <c r="H54" s="87"/>
    </row>
    <row r="55" spans="1:9" ht="20" customHeight="1">
      <c r="A55" s="63">
        <v>2015</v>
      </c>
      <c r="B55" s="66">
        <v>190</v>
      </c>
      <c r="C55" s="77">
        <v>6980</v>
      </c>
      <c r="D55" s="77">
        <v>220</v>
      </c>
      <c r="E55" s="77">
        <v>676</v>
      </c>
      <c r="F55" s="76">
        <f t="shared" si="2"/>
        <v>6304</v>
      </c>
      <c r="G55" s="86"/>
      <c r="H55" s="87"/>
    </row>
    <row r="56" spans="1:9" ht="20" customHeight="1">
      <c r="A56" s="63">
        <v>2016</v>
      </c>
      <c r="B56" s="66">
        <v>195</v>
      </c>
      <c r="C56" s="77">
        <v>5779</v>
      </c>
      <c r="D56" s="77">
        <v>212</v>
      </c>
      <c r="E56" s="77">
        <v>556.70000000000005</v>
      </c>
      <c r="F56" s="76">
        <v>5222.3</v>
      </c>
      <c r="G56" s="86"/>
      <c r="H56" s="87"/>
    </row>
    <row r="57" spans="1:9" ht="20" customHeight="1">
      <c r="A57" s="63">
        <v>2017</v>
      </c>
      <c r="B57" s="66">
        <v>224</v>
      </c>
      <c r="C57" s="77">
        <v>5244</v>
      </c>
      <c r="D57" s="77">
        <v>280</v>
      </c>
      <c r="E57" s="77">
        <v>496.4</v>
      </c>
      <c r="F57" s="76">
        <f t="shared" si="2"/>
        <v>4747.6000000000004</v>
      </c>
      <c r="G57" s="86"/>
      <c r="H57" s="87"/>
    </row>
    <row r="58" spans="1:9" ht="20" customHeight="1">
      <c r="A58" s="63">
        <v>2018</v>
      </c>
      <c r="B58" s="66">
        <v>135</v>
      </c>
      <c r="C58" s="77">
        <v>3782</v>
      </c>
      <c r="D58" s="77">
        <v>68</v>
      </c>
      <c r="E58" s="77">
        <v>371.4</v>
      </c>
      <c r="F58" s="76">
        <f t="shared" si="2"/>
        <v>3410.6</v>
      </c>
      <c r="G58" s="86"/>
      <c r="H58" s="87"/>
    </row>
    <row r="59" spans="1:9" ht="20" customHeight="1">
      <c r="A59" s="63"/>
      <c r="B59" s="66"/>
      <c r="C59" s="77"/>
      <c r="D59" s="77"/>
      <c r="E59" s="77"/>
      <c r="F59" s="76">
        <f t="shared" si="2"/>
        <v>0</v>
      </c>
      <c r="G59" s="86"/>
      <c r="H59" s="87"/>
    </row>
    <row r="62" spans="1:9" ht="17">
      <c r="A62" s="60" t="s">
        <v>5</v>
      </c>
      <c r="B62" s="61" t="s">
        <v>67</v>
      </c>
      <c r="C62" s="61" t="s">
        <v>68</v>
      </c>
      <c r="D62" s="61" t="s">
        <v>69</v>
      </c>
      <c r="E62" s="61" t="s">
        <v>70</v>
      </c>
      <c r="F62" s="61" t="s">
        <v>71</v>
      </c>
      <c r="G62" s="61" t="s">
        <v>72</v>
      </c>
      <c r="H62" s="82" t="s">
        <v>24</v>
      </c>
      <c r="I62" s="82"/>
    </row>
    <row r="63" spans="1:9" ht="20" customHeight="1">
      <c r="A63" s="63">
        <v>2009</v>
      </c>
      <c r="B63" s="76">
        <v>10</v>
      </c>
      <c r="C63" s="76"/>
      <c r="D63" s="76"/>
      <c r="E63" s="76"/>
      <c r="F63" s="76"/>
      <c r="G63" s="76">
        <v>68.27</v>
      </c>
      <c r="H63" s="83">
        <f t="shared" ref="H63:H71" si="3">F63-B63-C63-D63-G63</f>
        <v>-78.27</v>
      </c>
      <c r="I63" s="87"/>
    </row>
    <row r="64" spans="1:9" ht="20" customHeight="1">
      <c r="A64" s="63">
        <v>2010</v>
      </c>
      <c r="B64" s="77">
        <v>92.18</v>
      </c>
      <c r="C64" s="84"/>
      <c r="D64" s="77">
        <v>30</v>
      </c>
      <c r="E64" s="77"/>
      <c r="F64" s="77">
        <v>120</v>
      </c>
      <c r="G64" s="77">
        <v>34.869999999999997</v>
      </c>
      <c r="H64" s="83">
        <f t="shared" si="3"/>
        <v>-37.050000000000004</v>
      </c>
      <c r="I64" s="87"/>
    </row>
    <row r="65" spans="1:9" ht="20" customHeight="1">
      <c r="A65" s="63">
        <v>2011</v>
      </c>
      <c r="B65" s="77">
        <v>240.65</v>
      </c>
      <c r="C65" s="77"/>
      <c r="D65" s="77">
        <v>35</v>
      </c>
      <c r="E65" s="77"/>
      <c r="F65" s="77">
        <v>40</v>
      </c>
      <c r="G65" s="77">
        <v>18.760000000000002</v>
      </c>
      <c r="H65" s="83">
        <f t="shared" si="3"/>
        <v>-254.41</v>
      </c>
      <c r="I65" s="87"/>
    </row>
    <row r="66" spans="1:9" ht="20" customHeight="1">
      <c r="A66" s="63">
        <v>2012</v>
      </c>
      <c r="B66" s="77">
        <v>2.2599999999999998</v>
      </c>
      <c r="C66" s="77"/>
      <c r="D66" s="77">
        <v>45</v>
      </c>
      <c r="E66" s="77"/>
      <c r="F66" s="77">
        <v>40</v>
      </c>
      <c r="G66" s="77">
        <v>36.090000000000003</v>
      </c>
      <c r="H66" s="83">
        <f t="shared" si="3"/>
        <v>-43.35</v>
      </c>
      <c r="I66" s="87"/>
    </row>
    <row r="67" spans="1:9" ht="20" customHeight="1">
      <c r="A67" s="63">
        <v>2013</v>
      </c>
      <c r="B67" s="77">
        <v>139.9</v>
      </c>
      <c r="C67" s="77"/>
      <c r="D67" s="77">
        <v>50</v>
      </c>
      <c r="E67" s="77"/>
      <c r="F67" s="77">
        <v>37</v>
      </c>
      <c r="G67" s="77"/>
      <c r="H67" s="83">
        <f t="shared" si="3"/>
        <v>-152.9</v>
      </c>
      <c r="I67" s="87"/>
    </row>
    <row r="68" spans="1:9" ht="20" customHeight="1">
      <c r="A68" s="63">
        <v>2014</v>
      </c>
      <c r="B68" s="77">
        <v>50.3</v>
      </c>
      <c r="C68" s="77">
        <v>117.67</v>
      </c>
      <c r="D68" s="77">
        <v>200</v>
      </c>
      <c r="E68" s="77"/>
      <c r="F68" s="77"/>
      <c r="G68" s="77"/>
      <c r="H68" s="83">
        <f t="shared" si="3"/>
        <v>-367.97</v>
      </c>
      <c r="I68" s="87"/>
    </row>
    <row r="69" spans="1:9" ht="20" customHeight="1">
      <c r="A69" s="63">
        <v>2015</v>
      </c>
      <c r="B69" s="77">
        <v>40</v>
      </c>
      <c r="C69" s="77">
        <v>117.67</v>
      </c>
      <c r="D69" s="77">
        <v>250</v>
      </c>
      <c r="E69" s="77"/>
      <c r="F69" s="77">
        <v>30</v>
      </c>
      <c r="G69" s="77"/>
      <c r="H69" s="83">
        <f t="shared" si="3"/>
        <v>-377.67</v>
      </c>
      <c r="I69" s="87"/>
    </row>
    <row r="70" spans="1:9" ht="20" customHeight="1">
      <c r="A70" s="63">
        <v>2016</v>
      </c>
      <c r="B70" s="77">
        <v>40</v>
      </c>
      <c r="C70" s="77">
        <v>117.67</v>
      </c>
      <c r="D70" s="77">
        <v>200</v>
      </c>
      <c r="E70" s="77"/>
      <c r="F70" s="77">
        <v>33</v>
      </c>
      <c r="G70" s="77"/>
      <c r="H70" s="83">
        <f t="shared" si="3"/>
        <v>-324.67</v>
      </c>
      <c r="I70" s="87"/>
    </row>
    <row r="71" spans="1:9" ht="20" customHeight="1">
      <c r="A71" s="63">
        <v>2017</v>
      </c>
      <c r="B71" s="77">
        <v>69.349999999999994</v>
      </c>
      <c r="C71" s="77"/>
      <c r="D71" s="77">
        <v>264.98</v>
      </c>
      <c r="E71" s="77"/>
      <c r="F71" s="77">
        <v>128</v>
      </c>
      <c r="G71" s="77"/>
      <c r="H71" s="83">
        <f t="shared" si="3"/>
        <v>-206.33</v>
      </c>
      <c r="I71" s="87"/>
    </row>
    <row r="72" spans="1:9" ht="20" customHeight="1">
      <c r="A72" s="63">
        <v>2018</v>
      </c>
      <c r="B72" s="77">
        <v>69.349999999999994</v>
      </c>
      <c r="C72" s="84"/>
      <c r="D72" s="77">
        <v>200</v>
      </c>
      <c r="E72" s="77">
        <v>37.4</v>
      </c>
      <c r="F72" s="77">
        <v>80</v>
      </c>
      <c r="G72" s="77"/>
      <c r="H72" s="83">
        <f>F72-B72-C72-D72-G72-E72</f>
        <v>-226.75</v>
      </c>
      <c r="I72" s="87"/>
    </row>
    <row r="73" spans="1:9" ht="20" customHeight="1">
      <c r="A73" s="63"/>
      <c r="B73" s="77"/>
      <c r="C73" s="77"/>
      <c r="D73" s="77"/>
      <c r="E73" s="77"/>
      <c r="F73" s="77"/>
      <c r="G73" s="77"/>
      <c r="H73" s="83">
        <f>F73-B73-C73-D73-G73</f>
        <v>0</v>
      </c>
      <c r="I73" s="87"/>
    </row>
  </sheetData>
  <mergeCells count="13">
    <mergeCell ref="B31:C31"/>
    <mergeCell ref="B25:C25"/>
    <mergeCell ref="B26:C26"/>
    <mergeCell ref="B27:C27"/>
    <mergeCell ref="B28:C28"/>
    <mergeCell ref="B29:C29"/>
    <mergeCell ref="B30:C30"/>
    <mergeCell ref="B24:C24"/>
    <mergeCell ref="D3:I3"/>
    <mergeCell ref="B20:C20"/>
    <mergeCell ref="B21:C21"/>
    <mergeCell ref="B22:C22"/>
    <mergeCell ref="B23:C23"/>
  </mergeCells>
  <pageMargins left="0.19685039370078741" right="0.23622047244094491" top="0.31496062992125984" bottom="0.31496062992125984" header="0.23622047244094491" footer="0.15748031496062992"/>
  <pageSetup paperSize="9" orientation="landscape" horizontalDpi="300" verticalDpi="300"/>
  <headerFooter alignWithMargins="0"/>
  <rowBreaks count="4" manualBreakCount="4">
    <brk id="18" max="16383" man="1"/>
    <brk id="31" max="16383" man="1"/>
    <brk id="45" max="16383" man="1"/>
    <brk id="59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G20" sqref="G20"/>
    </sheetView>
  </sheetViews>
  <sheetFormatPr baseColWidth="10" defaultRowHeight="15" x14ac:dyDescent="0"/>
  <cols>
    <col min="1" max="1" width="19" style="90" customWidth="1"/>
    <col min="2" max="5" width="13.6640625" style="90" customWidth="1"/>
    <col min="6" max="6" width="13.6640625" style="92" customWidth="1"/>
    <col min="7" max="8" width="13.6640625" style="90" customWidth="1"/>
    <col min="9" max="16384" width="10.83203125" style="90"/>
  </cols>
  <sheetData>
    <row r="1" spans="1:8" ht="19" customHeight="1">
      <c r="A1" s="88"/>
      <c r="B1" s="88" t="s">
        <v>40</v>
      </c>
      <c r="C1" s="89"/>
      <c r="D1" s="89"/>
      <c r="E1" s="89"/>
      <c r="F1" s="89"/>
      <c r="G1" s="89"/>
      <c r="H1" s="89"/>
    </row>
    <row r="2" spans="1:8" ht="19" customHeight="1">
      <c r="A2" s="91"/>
      <c r="B2" s="57" t="s">
        <v>39</v>
      </c>
      <c r="C2" s="89"/>
      <c r="D2" s="89"/>
      <c r="E2" s="89"/>
      <c r="F2" s="89"/>
      <c r="G2" s="89"/>
      <c r="H2" s="89"/>
    </row>
    <row r="3" spans="1:8" ht="19" customHeight="1">
      <c r="A3" s="91"/>
      <c r="B3" s="57" t="s">
        <v>38</v>
      </c>
      <c r="C3" s="89"/>
      <c r="D3" s="89"/>
      <c r="E3" s="89"/>
      <c r="F3" s="89"/>
      <c r="G3" s="89"/>
      <c r="H3" s="89"/>
    </row>
    <row r="4" spans="1:8" ht="19" customHeight="1">
      <c r="A4" s="91"/>
      <c r="B4" s="91"/>
      <c r="C4" s="92"/>
      <c r="D4" s="92"/>
      <c r="E4" s="92"/>
      <c r="G4" s="92"/>
      <c r="H4" s="92"/>
    </row>
    <row r="5" spans="1:8" ht="19" customHeight="1">
      <c r="A5" s="92"/>
      <c r="B5" s="92"/>
      <c r="C5" s="92"/>
      <c r="D5" s="92"/>
      <c r="E5" s="92"/>
      <c r="G5" s="92"/>
      <c r="H5" s="92"/>
    </row>
    <row r="6" spans="1:8" ht="15" customHeight="1">
      <c r="C6" s="92"/>
      <c r="D6" s="93"/>
      <c r="E6" s="93"/>
      <c r="F6" s="93"/>
    </row>
    <row r="8" spans="1:8" ht="20">
      <c r="A8" s="134" t="s">
        <v>73</v>
      </c>
      <c r="B8" s="134"/>
      <c r="C8" s="134"/>
      <c r="D8" s="134"/>
      <c r="E8" s="134"/>
      <c r="F8" s="134"/>
      <c r="G8" s="134"/>
      <c r="H8" s="134"/>
    </row>
    <row r="9" spans="1:8" ht="8.25" customHeight="1"/>
    <row r="10" spans="1:8" ht="15" customHeight="1">
      <c r="A10" s="60"/>
      <c r="B10" s="61" t="s">
        <v>12</v>
      </c>
      <c r="C10" s="61" t="s">
        <v>61</v>
      </c>
      <c r="D10" s="61" t="s">
        <v>74</v>
      </c>
      <c r="E10" s="61" t="s">
        <v>7</v>
      </c>
      <c r="F10" s="61" t="s">
        <v>75</v>
      </c>
      <c r="G10" s="61" t="s">
        <v>76</v>
      </c>
      <c r="H10" s="82" t="s">
        <v>60</v>
      </c>
    </row>
    <row r="11" spans="1:8">
      <c r="A11" s="63">
        <v>2009</v>
      </c>
      <c r="B11" s="94">
        <v>2791.5</v>
      </c>
      <c r="C11" s="94">
        <v>327.10000000000002</v>
      </c>
      <c r="D11" s="94">
        <v>334</v>
      </c>
      <c r="E11" s="94">
        <v>471.06</v>
      </c>
      <c r="F11" s="94">
        <v>360.29</v>
      </c>
      <c r="G11" s="94">
        <v>-78.27</v>
      </c>
      <c r="H11" s="95">
        <f t="shared" ref="H11:H20" si="0">B11+C11-D11-E11-F11+G11</f>
        <v>1874.98</v>
      </c>
    </row>
    <row r="12" spans="1:8">
      <c r="A12" s="63">
        <v>2010</v>
      </c>
      <c r="B12" s="96">
        <v>2244</v>
      </c>
      <c r="C12" s="96">
        <v>287.39999999999998</v>
      </c>
      <c r="D12" s="96">
        <v>169.01</v>
      </c>
      <c r="E12" s="96">
        <v>229.84</v>
      </c>
      <c r="F12" s="96">
        <v>264.23</v>
      </c>
      <c r="G12" s="96">
        <v>-37.049999999999997</v>
      </c>
      <c r="H12" s="95">
        <f t="shared" si="0"/>
        <v>1831.2700000000002</v>
      </c>
    </row>
    <row r="13" spans="1:8">
      <c r="A13" s="63">
        <v>2011</v>
      </c>
      <c r="B13" s="96">
        <v>2553</v>
      </c>
      <c r="C13" s="96">
        <v>518.72</v>
      </c>
      <c r="D13" s="96">
        <v>341</v>
      </c>
      <c r="E13" s="97"/>
      <c r="F13" s="96">
        <v>1206.8</v>
      </c>
      <c r="G13" s="96">
        <v>-254.41</v>
      </c>
      <c r="H13" s="95">
        <f t="shared" si="0"/>
        <v>1269.5100000000002</v>
      </c>
    </row>
    <row r="14" spans="1:8" ht="15" customHeight="1">
      <c r="A14" s="63">
        <v>2012</v>
      </c>
      <c r="B14" s="96">
        <v>1755</v>
      </c>
      <c r="C14" s="96">
        <v>408.6</v>
      </c>
      <c r="D14" s="96">
        <v>335.85</v>
      </c>
      <c r="E14" s="96"/>
      <c r="F14" s="96">
        <v>1007.02</v>
      </c>
      <c r="G14" s="96">
        <v>-43.35</v>
      </c>
      <c r="H14" s="95">
        <f t="shared" si="0"/>
        <v>777.38</v>
      </c>
    </row>
    <row r="15" spans="1:8" ht="15" customHeight="1">
      <c r="A15" s="63">
        <v>2013</v>
      </c>
      <c r="B15" s="96">
        <v>1466.1</v>
      </c>
      <c r="C15" s="96">
        <v>628.29999999999995</v>
      </c>
      <c r="D15" s="96">
        <v>340.1</v>
      </c>
      <c r="E15" s="96"/>
      <c r="F15" s="96">
        <v>664.13</v>
      </c>
      <c r="G15" s="96">
        <v>-152.9</v>
      </c>
      <c r="H15" s="95">
        <f t="shared" si="0"/>
        <v>937.26999999999964</v>
      </c>
    </row>
    <row r="16" spans="1:8">
      <c r="A16" s="63">
        <v>2014</v>
      </c>
      <c r="B16" s="96">
        <v>2050</v>
      </c>
      <c r="C16" s="96">
        <v>440.5</v>
      </c>
      <c r="D16" s="96">
        <v>343.5</v>
      </c>
      <c r="E16" s="96"/>
      <c r="F16" s="96">
        <v>899.79</v>
      </c>
      <c r="G16" s="96">
        <v>-330.97</v>
      </c>
      <c r="H16" s="95">
        <f t="shared" si="0"/>
        <v>916.24</v>
      </c>
    </row>
    <row r="17" spans="1:8">
      <c r="A17" s="63">
        <v>2015</v>
      </c>
      <c r="B17" s="96">
        <v>2834</v>
      </c>
      <c r="C17" s="96">
        <v>676</v>
      </c>
      <c r="D17" s="96">
        <v>200.5</v>
      </c>
      <c r="E17" s="96">
        <v>337</v>
      </c>
      <c r="F17" s="96">
        <v>247.67</v>
      </c>
      <c r="G17" s="96">
        <v>-377.67</v>
      </c>
      <c r="H17" s="95">
        <f t="shared" si="0"/>
        <v>2347.16</v>
      </c>
    </row>
    <row r="18" spans="1:8">
      <c r="A18" s="63">
        <v>2016</v>
      </c>
      <c r="B18" s="96">
        <v>1542</v>
      </c>
      <c r="C18" s="96">
        <v>556.70000000000005</v>
      </c>
      <c r="D18" s="96">
        <v>200.5</v>
      </c>
      <c r="E18" s="96">
        <v>337</v>
      </c>
      <c r="F18" s="96">
        <v>435.76</v>
      </c>
      <c r="G18" s="96">
        <v>-324.67</v>
      </c>
      <c r="H18" s="95">
        <f t="shared" si="0"/>
        <v>800.76999999999975</v>
      </c>
    </row>
    <row r="19" spans="1:8">
      <c r="A19" s="63">
        <v>2017</v>
      </c>
      <c r="B19" s="96">
        <v>2752</v>
      </c>
      <c r="C19" s="96">
        <v>496.4</v>
      </c>
      <c r="D19" s="96">
        <v>500</v>
      </c>
      <c r="E19" s="96">
        <v>341.57</v>
      </c>
      <c r="F19" s="96">
        <v>176.49</v>
      </c>
      <c r="G19" s="96">
        <v>-206.33</v>
      </c>
      <c r="H19" s="95">
        <f t="shared" si="0"/>
        <v>2024.0100000000002</v>
      </c>
    </row>
    <row r="20" spans="1:8">
      <c r="A20" s="63">
        <v>2018</v>
      </c>
      <c r="B20" s="96">
        <v>1694</v>
      </c>
      <c r="C20" s="96">
        <v>371.4</v>
      </c>
      <c r="D20" s="96">
        <v>0</v>
      </c>
      <c r="E20" s="96">
        <v>403.68</v>
      </c>
      <c r="F20" s="96">
        <v>588.63</v>
      </c>
      <c r="G20" s="96">
        <v>-226.75</v>
      </c>
      <c r="H20" s="95">
        <f t="shared" si="0"/>
        <v>846.34000000000015</v>
      </c>
    </row>
    <row r="21" spans="1:8">
      <c r="A21" s="63"/>
      <c r="B21" s="96"/>
      <c r="C21" s="96"/>
      <c r="D21" s="96"/>
      <c r="E21" s="96"/>
      <c r="F21" s="96"/>
      <c r="G21" s="96"/>
      <c r="H21" s="95">
        <f>B21+C21-D21-F21+G21</f>
        <v>0</v>
      </c>
    </row>
  </sheetData>
  <mergeCells count="1">
    <mergeCell ref="A8:H8"/>
  </mergeCells>
  <pageMargins left="0.19685039370078741" right="0.23622047244094491" top="0.31496062992125984" bottom="0.31496062992125984" header="0.23622047244094491" footer="0.15748031496062992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Bilan</vt:lpstr>
      <vt:lpstr>Stat Expo</vt:lpstr>
      <vt:lpstr>Stat Bilan Expo</vt:lpstr>
    </vt:vector>
  </TitlesOfParts>
  <Company>Oasis.1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BOUILLET</dc:creator>
  <cp:lastModifiedBy>Agnès</cp:lastModifiedBy>
  <dcterms:created xsi:type="dcterms:W3CDTF">2018-11-09T15:48:32Z</dcterms:created>
  <dcterms:modified xsi:type="dcterms:W3CDTF">2018-11-17T14:54:42Z</dcterms:modified>
</cp:coreProperties>
</file>